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5516" windowHeight="9156"/>
  </bookViews>
  <sheets>
    <sheet name="DS DAT " sheetId="1" r:id="rId1"/>
  </sheets>
  <definedNames>
    <definedName name="_xlnm._FilterDatabase" localSheetId="0" hidden="1">'DS DAT '!$A$7:$P$36</definedName>
    <definedName name="_xlnm.Print_Area" localSheetId="0">'DS DAT '!$A$1:$P$44</definedName>
  </definedNames>
  <calcPr calcId="144525"/>
</workbook>
</file>

<file path=xl/calcChain.xml><?xml version="1.0" encoding="utf-8"?>
<calcChain xmlns="http://schemas.openxmlformats.org/spreadsheetml/2006/main">
  <c r="J28" i="1" l="1"/>
  <c r="K28" i="1" s="1"/>
  <c r="J32" i="1"/>
  <c r="K32" i="1" s="1"/>
  <c r="J16" i="1"/>
  <c r="K16" i="1" s="1"/>
  <c r="J34" i="1"/>
  <c r="K34" i="1" s="1"/>
  <c r="J17" i="1"/>
  <c r="K17" i="1" s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9" i="1"/>
  <c r="J29" i="1"/>
  <c r="K29" i="1" s="1"/>
  <c r="J30" i="1"/>
  <c r="K30" i="1" s="1"/>
  <c r="J31" i="1"/>
  <c r="K31" i="1" s="1"/>
  <c r="J33" i="1"/>
  <c r="K33" i="1" s="1"/>
  <c r="J35" i="1"/>
  <c r="K35" i="1" s="1"/>
  <c r="J36" i="1"/>
  <c r="K36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9" i="1"/>
  <c r="K9" i="1" s="1"/>
  <c r="O19" i="1" l="1"/>
  <c r="P19" i="1" s="1"/>
  <c r="O36" i="1"/>
  <c r="P36" i="1" s="1"/>
  <c r="O35" i="1"/>
  <c r="P35" i="1" s="1"/>
  <c r="O32" i="1"/>
  <c r="P32" i="1" s="1"/>
  <c r="O29" i="1"/>
  <c r="P29" i="1" s="1"/>
  <c r="O28" i="1"/>
  <c r="P28" i="1" s="1"/>
  <c r="O26" i="1"/>
  <c r="P26" i="1" s="1"/>
  <c r="O25" i="1"/>
  <c r="P25" i="1" s="1"/>
  <c r="O24" i="1"/>
  <c r="P24" i="1" s="1"/>
  <c r="O23" i="1"/>
  <c r="P23" i="1" s="1"/>
  <c r="O20" i="1"/>
  <c r="P20" i="1" s="1"/>
  <c r="O18" i="1"/>
  <c r="P18" i="1" s="1"/>
  <c r="O16" i="1"/>
  <c r="P16" i="1" s="1"/>
  <c r="O15" i="1"/>
  <c r="P15" i="1" s="1"/>
  <c r="O13" i="1"/>
  <c r="P13" i="1" s="1"/>
  <c r="O12" i="1"/>
  <c r="P12" i="1" s="1"/>
  <c r="O31" i="1"/>
  <c r="P31" i="1" s="1"/>
  <c r="O34" i="1"/>
  <c r="P34" i="1" s="1"/>
  <c r="O22" i="1"/>
  <c r="P22" i="1" s="1"/>
  <c r="O14" i="1"/>
  <c r="P14" i="1" s="1"/>
  <c r="O11" i="1"/>
  <c r="P11" i="1" s="1"/>
  <c r="O9" i="1"/>
  <c r="P9" i="1" s="1"/>
  <c r="O33" i="1"/>
  <c r="P33" i="1" s="1"/>
  <c r="O30" i="1"/>
  <c r="P30" i="1" s="1"/>
  <c r="O27" i="1"/>
  <c r="P27" i="1" s="1"/>
  <c r="O21" i="1"/>
  <c r="P21" i="1" s="1"/>
  <c r="O17" i="1"/>
  <c r="P17" i="1" s="1"/>
  <c r="O10" i="1"/>
  <c r="P10" i="1" s="1"/>
  <c r="E40" i="1" l="1"/>
  <c r="F40" i="1" s="1"/>
  <c r="E39" i="1"/>
  <c r="F39" i="1" l="1"/>
  <c r="F42" i="1" s="1"/>
  <c r="E42" i="1"/>
</calcChain>
</file>

<file path=xl/sharedStrings.xml><?xml version="1.0" encoding="utf-8"?>
<sst xmlns="http://schemas.openxmlformats.org/spreadsheetml/2006/main" count="142" uniqueCount="118">
  <si>
    <r>
      <t xml:space="preserve">TRƯỜNG CAO ĐẲNG LÝ TỰ TRỌNG
THÀNH PHỐ HỒ CHÍ MINH
</t>
    </r>
    <r>
      <rPr>
        <b/>
        <sz val="11"/>
        <color theme="1"/>
        <rFont val="Times New Roman"/>
        <family val="1"/>
      </rPr>
      <t>TRUNG TÂM ĐÀO TẠO LÝ TỰ TRỌNG
-----</t>
    </r>
  </si>
  <si>
    <t>CỘNG HÒA XÃ HỘI CHỦ NGHĨA VIỆT NAM
Độc lập - Tự do - Hạnh phúc
-----</t>
  </si>
  <si>
    <t>STT</t>
  </si>
  <si>
    <t>MSSV</t>
  </si>
  <si>
    <t>HỌ TÊN</t>
  </si>
  <si>
    <t>Chuyên cần (10%)</t>
  </si>
  <si>
    <t>Tiểu luận (10%)</t>
  </si>
  <si>
    <t>GHI CHÚ</t>
  </si>
  <si>
    <t>LỚP</t>
  </si>
  <si>
    <t>Lê Thị Kim</t>
  </si>
  <si>
    <t>Anh</t>
  </si>
  <si>
    <t>18T4-NNA2</t>
  </si>
  <si>
    <t>ĐIỂM QUÁ TRÌNH (50%)</t>
  </si>
  <si>
    <t>ĐIỂM THI (50%)</t>
  </si>
  <si>
    <t>18001398</t>
  </si>
  <si>
    <t>18T4-NNA1</t>
  </si>
  <si>
    <t>18000960</t>
  </si>
  <si>
    <t>Nguyễn Trần Gia</t>
  </si>
  <si>
    <t>Bảo</t>
  </si>
  <si>
    <t>18003858</t>
  </si>
  <si>
    <t>Nguyễn Thị Linh</t>
  </si>
  <si>
    <t>Đan</t>
  </si>
  <si>
    <t>18T4-NNA3</t>
  </si>
  <si>
    <t>18000707</t>
  </si>
  <si>
    <t>Võ Ngọc</t>
  </si>
  <si>
    <t>Điệp</t>
  </si>
  <si>
    <t>Nguyễn Song</t>
  </si>
  <si>
    <t>Huy</t>
  </si>
  <si>
    <t>Trần Thu</t>
  </si>
  <si>
    <t>Huyền</t>
  </si>
  <si>
    <t>Phùng Thảo</t>
  </si>
  <si>
    <t>My</t>
  </si>
  <si>
    <t>Huỳnh Phạm Trần Lê</t>
  </si>
  <si>
    <t>Na</t>
  </si>
  <si>
    <t>Phan Nhật Kim</t>
  </si>
  <si>
    <t>Ngân</t>
  </si>
  <si>
    <t>Phạm Nguyễn Thanh</t>
  </si>
  <si>
    <t>Ngọc</t>
  </si>
  <si>
    <t>Đinh Thanh</t>
  </si>
  <si>
    <t>Nguyên</t>
  </si>
  <si>
    <t>18000823</t>
  </si>
  <si>
    <t>18005168</t>
  </si>
  <si>
    <t>18000891</t>
  </si>
  <si>
    <t>18000577</t>
  </si>
  <si>
    <t>18001006</t>
  </si>
  <si>
    <t>18001995</t>
  </si>
  <si>
    <t>18000190</t>
  </si>
  <si>
    <t>Nguyễn Ngọc Yến</t>
  </si>
  <si>
    <t>Nhi</t>
  </si>
  <si>
    <t xml:space="preserve">Nguyễn Ngọc Yến </t>
  </si>
  <si>
    <t>Trần Hà Kiều</t>
  </si>
  <si>
    <t>Oanh</t>
  </si>
  <si>
    <t xml:space="preserve">Mai Thị Uyên </t>
  </si>
  <si>
    <t>Phương</t>
  </si>
  <si>
    <t>Nguyễn Mạnh Hoàng</t>
  </si>
  <si>
    <t>Quân</t>
  </si>
  <si>
    <t>Lương Thiện</t>
  </si>
  <si>
    <t>Thảo</t>
  </si>
  <si>
    <t>Huỳnh</t>
  </si>
  <si>
    <t>Trân</t>
  </si>
  <si>
    <t>Đặng Thị Kim</t>
  </si>
  <si>
    <t>Trang</t>
  </si>
  <si>
    <t>Lê Thanh</t>
  </si>
  <si>
    <t>Trúc</t>
  </si>
  <si>
    <t>Nguyễn Quý Phương</t>
  </si>
  <si>
    <t>Tâm</t>
  </si>
  <si>
    <t>Ân</t>
  </si>
  <si>
    <t>Thy</t>
  </si>
  <si>
    <t>Phạm Quang</t>
  </si>
  <si>
    <t>Hiểu</t>
  </si>
  <si>
    <t>Thái Quốc</t>
  </si>
  <si>
    <t>Phong</t>
  </si>
  <si>
    <t>Trần Lê Uyên</t>
  </si>
  <si>
    <t>Phan Thị Mỹ</t>
  </si>
  <si>
    <t>Thơ</t>
  </si>
  <si>
    <t>Thuận</t>
  </si>
  <si>
    <t>Phan Thị</t>
  </si>
  <si>
    <t>TB KT (30%)</t>
  </si>
  <si>
    <t xml:space="preserve">KT1 </t>
  </si>
  <si>
    <t>KT2</t>
  </si>
  <si>
    <t>GIẢNG VIÊN</t>
  </si>
  <si>
    <t>Ngày          tháng          năm</t>
  </si>
  <si>
    <t>18001275</t>
  </si>
  <si>
    <t>18002231</t>
  </si>
  <si>
    <t>18001014</t>
  </si>
  <si>
    <t>18003535</t>
  </si>
  <si>
    <t>18000112</t>
  </si>
  <si>
    <t>18001300</t>
  </si>
  <si>
    <t>18001321</t>
  </si>
  <si>
    <t>18000524</t>
  </si>
  <si>
    <t>18002491</t>
  </si>
  <si>
    <t>18004177</t>
  </si>
  <si>
    <t>18000002</t>
  </si>
  <si>
    <t>18002182</t>
  </si>
  <si>
    <t>17T4-NNA1</t>
  </si>
  <si>
    <t>18C1-NNA1</t>
  </si>
  <si>
    <t>18C1-NNA2</t>
  </si>
  <si>
    <t>ĐIỂM TB
(1)</t>
  </si>
  <si>
    <t>ĐIỂM TB 
(2)</t>
  </si>
  <si>
    <t>TỔNG 
TB 
(1+2)</t>
  </si>
  <si>
    <r>
      <t xml:space="preserve">Tên học phần: </t>
    </r>
    <r>
      <rPr>
        <b/>
        <sz val="13"/>
        <color theme="1"/>
        <rFont val="Times New Roman"/>
        <family val="1"/>
      </rPr>
      <t>Tiếng Hàn 1</t>
    </r>
  </si>
  <si>
    <r>
      <t xml:space="preserve">Số tiết: </t>
    </r>
    <r>
      <rPr>
        <b/>
        <sz val="13"/>
        <color theme="1"/>
        <rFont val="Times New Roman"/>
        <family val="1"/>
      </rPr>
      <t>54</t>
    </r>
  </si>
  <si>
    <t>18002651</t>
  </si>
  <si>
    <t>18004705</t>
  </si>
  <si>
    <t>18004440</t>
  </si>
  <si>
    <t>Trần Ngọc</t>
  </si>
  <si>
    <t>Lê Gia</t>
  </si>
  <si>
    <t>17002116</t>
  </si>
  <si>
    <t>17002082</t>
  </si>
  <si>
    <t>RỚT</t>
  </si>
  <si>
    <t>ĐẠT</t>
  </si>
  <si>
    <t>Tỷ lệ</t>
  </si>
  <si>
    <t>Môn 1
(Viết)</t>
  </si>
  <si>
    <t>Môn 2
(Nói)</t>
  </si>
  <si>
    <t>%</t>
  </si>
  <si>
    <t>SL</t>
  </si>
  <si>
    <t>TỔNG</t>
  </si>
  <si>
    <t xml:space="preserve">BẢNG TỔNG KẾT ĐIỂM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</si>
</sst>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2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49" fontId="7" fillId="0" borderId="9" xfId="0" applyNumberFormat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164" fontId="7" fillId="0" borderId="3" xfId="1" applyNumberFormat="1" applyFont="1" applyBorder="1" applyAlignment="1">
      <alignment vertical="center"/>
    </xf>
    <xf numFmtId="164" fontId="7" fillId="0" borderId="4" xfId="1" applyNumberFormat="1" applyFont="1" applyBorder="1" applyAlignment="1">
      <alignment vertical="center"/>
    </xf>
    <xf numFmtId="164" fontId="7" fillId="0" borderId="6" xfId="1" applyNumberFormat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164" fontId="7" fillId="0" borderId="8" xfId="1" applyNumberFormat="1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164" fontId="8" fillId="2" borderId="14" xfId="1" applyNumberFormat="1" applyFont="1" applyFill="1" applyBorder="1" applyAlignment="1">
      <alignment vertical="center"/>
    </xf>
    <xf numFmtId="164" fontId="8" fillId="2" borderId="16" xfId="1" applyNumberFormat="1" applyFont="1" applyFill="1" applyBorder="1" applyAlignment="1">
      <alignment vertical="center"/>
    </xf>
    <xf numFmtId="164" fontId="8" fillId="2" borderId="15" xfId="1" applyNumberFormat="1" applyFont="1" applyFill="1" applyBorder="1" applyAlignment="1">
      <alignment vertical="center"/>
    </xf>
    <xf numFmtId="164" fontId="6" fillId="3" borderId="5" xfId="1" applyNumberFormat="1" applyFont="1" applyFill="1" applyBorder="1" applyAlignment="1">
      <alignment vertical="center"/>
    </xf>
    <xf numFmtId="164" fontId="6" fillId="3" borderId="7" xfId="1" applyNumberFormat="1" applyFont="1" applyFill="1" applyBorder="1" applyAlignment="1">
      <alignment vertical="center"/>
    </xf>
    <xf numFmtId="164" fontId="6" fillId="3" borderId="10" xfId="1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5" fontId="7" fillId="0" borderId="1" xfId="1" applyNumberFormat="1" applyFont="1" applyBorder="1" applyAlignment="1">
      <alignment vertical="center"/>
    </xf>
    <xf numFmtId="165" fontId="7" fillId="0" borderId="9" xfId="1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7" fillId="0" borderId="14" xfId="1" applyNumberFormat="1" applyFont="1" applyBorder="1" applyAlignment="1">
      <alignment horizontal="center" vertical="center"/>
    </xf>
    <xf numFmtId="164" fontId="7" fillId="0" borderId="16" xfId="1" applyNumberFormat="1" applyFont="1" applyBorder="1" applyAlignment="1">
      <alignment horizontal="center" vertical="center"/>
    </xf>
    <xf numFmtId="164" fontId="7" fillId="0" borderId="15" xfId="1" applyNumberFormat="1" applyFont="1" applyBorder="1" applyAlignment="1">
      <alignment horizontal="center" vertical="center"/>
    </xf>
    <xf numFmtId="165" fontId="7" fillId="0" borderId="3" xfId="1" applyNumberFormat="1" applyFont="1" applyBorder="1" applyAlignment="1">
      <alignment vertical="center"/>
    </xf>
    <xf numFmtId="165" fontId="6" fillId="3" borderId="19" xfId="1" applyNumberFormat="1" applyFont="1" applyFill="1" applyBorder="1" applyAlignment="1">
      <alignment vertical="center"/>
    </xf>
    <xf numFmtId="165" fontId="7" fillId="0" borderId="6" xfId="1" applyNumberFormat="1" applyFont="1" applyBorder="1" applyAlignment="1">
      <alignment vertical="center"/>
    </xf>
    <xf numFmtId="165" fontId="6" fillId="3" borderId="20" xfId="1" applyNumberFormat="1" applyFont="1" applyFill="1" applyBorder="1" applyAlignment="1">
      <alignment vertical="center"/>
    </xf>
    <xf numFmtId="165" fontId="7" fillId="0" borderId="8" xfId="1" applyNumberFormat="1" applyFont="1" applyBorder="1" applyAlignment="1">
      <alignment vertical="center"/>
    </xf>
    <xf numFmtId="165" fontId="6" fillId="3" borderId="21" xfId="1" applyNumberFormat="1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164" fontId="7" fillId="0" borderId="17" xfId="1" applyNumberFormat="1" applyFont="1" applyBorder="1" applyAlignment="1">
      <alignment vertical="center"/>
    </xf>
    <xf numFmtId="165" fontId="7" fillId="0" borderId="2" xfId="1" applyNumberFormat="1" applyFont="1" applyBorder="1" applyAlignment="1">
      <alignment vertical="center"/>
    </xf>
    <xf numFmtId="164" fontId="7" fillId="0" borderId="2" xfId="1" applyNumberFormat="1" applyFont="1" applyBorder="1" applyAlignment="1">
      <alignment vertical="center"/>
    </xf>
    <xf numFmtId="164" fontId="6" fillId="3" borderId="18" xfId="1" applyNumberFormat="1" applyFont="1" applyFill="1" applyBorder="1" applyAlignment="1">
      <alignment vertical="center"/>
    </xf>
    <xf numFmtId="165" fontId="7" fillId="0" borderId="17" xfId="1" applyNumberFormat="1" applyFont="1" applyBorder="1" applyAlignment="1">
      <alignment vertical="center"/>
    </xf>
    <xf numFmtId="165" fontId="6" fillId="3" borderId="22" xfId="1" applyNumberFormat="1" applyFont="1" applyFill="1" applyBorder="1" applyAlignment="1">
      <alignment vertical="center"/>
    </xf>
    <xf numFmtId="164" fontId="8" fillId="2" borderId="23" xfId="1" applyNumberFormat="1" applyFont="1" applyFill="1" applyBorder="1" applyAlignment="1">
      <alignment vertical="center"/>
    </xf>
    <xf numFmtId="164" fontId="7" fillId="0" borderId="23" xfId="1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9" fontId="7" fillId="0" borderId="2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164" fontId="7" fillId="0" borderId="24" xfId="1" applyNumberFormat="1" applyFont="1" applyBorder="1" applyAlignment="1">
      <alignment vertical="center"/>
    </xf>
    <xf numFmtId="164" fontId="7" fillId="0" borderId="25" xfId="1" applyNumberFormat="1" applyFont="1" applyBorder="1" applyAlignment="1">
      <alignment vertical="center"/>
    </xf>
    <xf numFmtId="164" fontId="6" fillId="3" borderId="26" xfId="1" applyNumberFormat="1" applyFont="1" applyFill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5" fontId="7" fillId="0" borderId="25" xfId="1" applyNumberFormat="1" applyFont="1" applyBorder="1" applyAlignment="1">
      <alignment vertical="center"/>
    </xf>
    <xf numFmtId="165" fontId="6" fillId="3" borderId="27" xfId="1" applyNumberFormat="1" applyFont="1" applyFill="1" applyBorder="1" applyAlignment="1">
      <alignment vertical="center"/>
    </xf>
    <xf numFmtId="164" fontId="8" fillId="2" borderId="28" xfId="1" applyNumberFormat="1" applyFont="1" applyFill="1" applyBorder="1" applyAlignment="1">
      <alignment vertical="center"/>
    </xf>
    <xf numFmtId="164" fontId="7" fillId="0" borderId="28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8"/>
  <sheetViews>
    <sheetView tabSelected="1" zoomScale="80" zoomScaleNormal="80" workbookViewId="0">
      <selection activeCell="Q1" sqref="Q1"/>
    </sheetView>
  </sheetViews>
  <sheetFormatPr defaultColWidth="9.109375" defaultRowHeight="13.8" x14ac:dyDescent="0.25"/>
  <cols>
    <col min="1" max="1" width="5.109375" style="1" bestFit="1" customWidth="1"/>
    <col min="2" max="2" width="10.109375" style="1" bestFit="1" customWidth="1"/>
    <col min="3" max="3" width="22.44140625" style="1" bestFit="1" customWidth="1"/>
    <col min="4" max="4" width="8.88671875" style="1" bestFit="1" customWidth="1"/>
    <col min="5" max="5" width="12.6640625" style="1" bestFit="1" customWidth="1"/>
    <col min="6" max="10" width="8.6640625" style="1" customWidth="1"/>
    <col min="11" max="11" width="8.44140625" style="1" customWidth="1"/>
    <col min="12" max="12" width="8.109375" style="1" customWidth="1"/>
    <col min="13" max="13" width="9.21875" style="1" customWidth="1"/>
    <col min="14" max="14" width="9.6640625" style="1" customWidth="1"/>
    <col min="15" max="15" width="9.109375" style="1" bestFit="1" customWidth="1"/>
    <col min="16" max="16" width="10.5546875" style="1" bestFit="1" customWidth="1"/>
    <col min="17" max="16384" width="9.109375" style="1"/>
  </cols>
  <sheetData>
    <row r="1" spans="1:16" ht="60" customHeight="1" x14ac:dyDescent="0.25">
      <c r="A1" s="73" t="s">
        <v>0</v>
      </c>
      <c r="B1" s="73"/>
      <c r="C1" s="73"/>
      <c r="D1" s="73"/>
      <c r="E1" s="73"/>
      <c r="F1" s="73"/>
      <c r="G1" s="75" t="s">
        <v>1</v>
      </c>
      <c r="H1" s="75"/>
      <c r="I1" s="75"/>
      <c r="J1" s="75"/>
      <c r="K1" s="75"/>
      <c r="L1" s="75"/>
      <c r="M1" s="75"/>
      <c r="N1" s="75"/>
      <c r="O1" s="75"/>
      <c r="P1" s="75"/>
    </row>
    <row r="2" spans="1:16" ht="30" x14ac:dyDescent="0.25">
      <c r="A2" s="74" t="s">
        <v>117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6.8" x14ac:dyDescent="0.25">
      <c r="A4" s="80" t="s">
        <v>100</v>
      </c>
      <c r="B4" s="80"/>
      <c r="C4" s="80"/>
      <c r="D4" s="80"/>
      <c r="E4" s="80"/>
      <c r="F4" s="80"/>
      <c r="G4" s="3"/>
      <c r="H4" s="80" t="s">
        <v>101</v>
      </c>
      <c r="I4" s="80"/>
      <c r="J4" s="3"/>
      <c r="K4" s="3"/>
      <c r="L4" s="80"/>
      <c r="M4" s="80"/>
      <c r="N4" s="80"/>
      <c r="O4" s="80"/>
      <c r="P4" s="80"/>
    </row>
    <row r="5" spans="1:16" ht="16.8" x14ac:dyDescent="0.25">
      <c r="A5" s="80"/>
      <c r="B5" s="80"/>
      <c r="C5" s="80"/>
      <c r="D5" s="80"/>
      <c r="E5" s="80"/>
      <c r="F5" s="80"/>
      <c r="G5" s="3"/>
      <c r="J5" s="3"/>
      <c r="K5" s="3"/>
      <c r="L5" s="80"/>
      <c r="M5" s="80"/>
      <c r="N5" s="80"/>
      <c r="O5" s="80"/>
      <c r="P5" s="80"/>
    </row>
    <row r="6" spans="1:16" ht="14.4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5.6" x14ac:dyDescent="0.25">
      <c r="A7" s="76" t="s">
        <v>2</v>
      </c>
      <c r="B7" s="78" t="s">
        <v>3</v>
      </c>
      <c r="C7" s="78" t="s">
        <v>4</v>
      </c>
      <c r="D7" s="78"/>
      <c r="E7" s="81" t="s">
        <v>8</v>
      </c>
      <c r="F7" s="76" t="s">
        <v>12</v>
      </c>
      <c r="G7" s="78"/>
      <c r="H7" s="78"/>
      <c r="I7" s="78"/>
      <c r="J7" s="78"/>
      <c r="K7" s="81"/>
      <c r="L7" s="88" t="s">
        <v>13</v>
      </c>
      <c r="M7" s="89"/>
      <c r="N7" s="90"/>
      <c r="O7" s="83" t="s">
        <v>99</v>
      </c>
      <c r="P7" s="85" t="s">
        <v>7</v>
      </c>
    </row>
    <row r="8" spans="1:16" ht="47.4" thickBot="1" x14ac:dyDescent="0.3">
      <c r="A8" s="77"/>
      <c r="B8" s="79"/>
      <c r="C8" s="79"/>
      <c r="D8" s="79"/>
      <c r="E8" s="82"/>
      <c r="F8" s="18" t="s">
        <v>5</v>
      </c>
      <c r="G8" s="10" t="s">
        <v>6</v>
      </c>
      <c r="H8" s="10" t="s">
        <v>78</v>
      </c>
      <c r="I8" s="10" t="s">
        <v>79</v>
      </c>
      <c r="J8" s="10" t="s">
        <v>77</v>
      </c>
      <c r="K8" s="19" t="s">
        <v>97</v>
      </c>
      <c r="L8" s="18" t="s">
        <v>112</v>
      </c>
      <c r="M8" s="10" t="s">
        <v>113</v>
      </c>
      <c r="N8" s="19" t="s">
        <v>98</v>
      </c>
      <c r="O8" s="84"/>
      <c r="P8" s="86"/>
    </row>
    <row r="9" spans="1:16" ht="15.6" x14ac:dyDescent="0.25">
      <c r="A9" s="7">
        <v>1</v>
      </c>
      <c r="B9" s="11" t="s">
        <v>14</v>
      </c>
      <c r="C9" s="12" t="s">
        <v>9</v>
      </c>
      <c r="D9" s="12" t="s">
        <v>10</v>
      </c>
      <c r="E9" s="13" t="s">
        <v>11</v>
      </c>
      <c r="F9" s="20">
        <v>9</v>
      </c>
      <c r="G9" s="33">
        <v>0</v>
      </c>
      <c r="H9" s="21">
        <v>6.9</v>
      </c>
      <c r="I9" s="21">
        <v>7</v>
      </c>
      <c r="J9" s="21">
        <f>(H9+I9)/2</f>
        <v>6.95</v>
      </c>
      <c r="K9" s="29">
        <f>((F9*1)+(G9*1)+(J9*3))/5</f>
        <v>5.9700000000000006</v>
      </c>
      <c r="L9" s="40">
        <v>6.5</v>
      </c>
      <c r="M9" s="33">
        <v>2</v>
      </c>
      <c r="N9" s="41">
        <f>((L9*2)+(M9*1))/3</f>
        <v>5</v>
      </c>
      <c r="O9" s="26">
        <f>((K9+(N9*2))/3)</f>
        <v>5.3233333333333333</v>
      </c>
      <c r="P9" s="37" t="str">
        <f>IF(O9&lt;5,"RỚT","ĐẠT")</f>
        <v>ĐẠT</v>
      </c>
    </row>
    <row r="10" spans="1:16" ht="15.6" x14ac:dyDescent="0.25">
      <c r="A10" s="8">
        <v>3</v>
      </c>
      <c r="B10" s="5" t="s">
        <v>16</v>
      </c>
      <c r="C10" s="6" t="s">
        <v>17</v>
      </c>
      <c r="D10" s="6" t="s">
        <v>18</v>
      </c>
      <c r="E10" s="14" t="s">
        <v>11</v>
      </c>
      <c r="F10" s="22">
        <v>7</v>
      </c>
      <c r="G10" s="23">
        <v>4</v>
      </c>
      <c r="H10" s="23">
        <v>5.3</v>
      </c>
      <c r="I10" s="23">
        <v>7</v>
      </c>
      <c r="J10" s="23">
        <f t="shared" ref="J10:J36" si="0">(H10+I10)/2</f>
        <v>6.15</v>
      </c>
      <c r="K10" s="30">
        <f t="shared" ref="K10:K36" si="1">((F10*1)+(G10*1)+(J10*3))/5</f>
        <v>5.8900000000000006</v>
      </c>
      <c r="L10" s="42">
        <v>8.6</v>
      </c>
      <c r="M10" s="34">
        <v>2</v>
      </c>
      <c r="N10" s="43">
        <f t="shared" ref="N10:N36" si="2">((L10*2)+(M10*1))/3</f>
        <v>6.3999999999999995</v>
      </c>
      <c r="O10" s="27">
        <f t="shared" ref="O10:O36" si="3">((K10+(N10*2))/3)</f>
        <v>6.2299999999999995</v>
      </c>
      <c r="P10" s="38" t="str">
        <f t="shared" ref="P10:P36" si="4">IF(O10&lt;5,"RỚT","ĐẠT")</f>
        <v>ĐẠT</v>
      </c>
    </row>
    <row r="11" spans="1:16" ht="15.6" x14ac:dyDescent="0.25">
      <c r="A11" s="8">
        <v>4</v>
      </c>
      <c r="B11" s="5" t="s">
        <v>19</v>
      </c>
      <c r="C11" s="6" t="s">
        <v>20</v>
      </c>
      <c r="D11" s="6" t="s">
        <v>21</v>
      </c>
      <c r="E11" s="14" t="s">
        <v>22</v>
      </c>
      <c r="F11" s="22">
        <v>9</v>
      </c>
      <c r="G11" s="34">
        <v>0</v>
      </c>
      <c r="H11" s="23">
        <v>5.4</v>
      </c>
      <c r="I11" s="23">
        <v>6</v>
      </c>
      <c r="J11" s="23">
        <f t="shared" si="0"/>
        <v>5.7</v>
      </c>
      <c r="K11" s="30">
        <f t="shared" si="1"/>
        <v>5.2200000000000006</v>
      </c>
      <c r="L11" s="42">
        <v>5.8</v>
      </c>
      <c r="M11" s="34">
        <v>2</v>
      </c>
      <c r="N11" s="43">
        <f t="shared" si="2"/>
        <v>4.5333333333333332</v>
      </c>
      <c r="O11" s="27">
        <f t="shared" si="3"/>
        <v>4.7622222222222224</v>
      </c>
      <c r="P11" s="38" t="str">
        <f t="shared" si="4"/>
        <v>RỚT</v>
      </c>
    </row>
    <row r="12" spans="1:16" ht="15.6" x14ac:dyDescent="0.25">
      <c r="A12" s="8">
        <v>5</v>
      </c>
      <c r="B12" s="5" t="s">
        <v>23</v>
      </c>
      <c r="C12" s="6" t="s">
        <v>24</v>
      </c>
      <c r="D12" s="6" t="s">
        <v>25</v>
      </c>
      <c r="E12" s="14" t="s">
        <v>15</v>
      </c>
      <c r="F12" s="22">
        <v>10</v>
      </c>
      <c r="G12" s="23">
        <v>6</v>
      </c>
      <c r="H12" s="23">
        <v>8.4</v>
      </c>
      <c r="I12" s="23">
        <v>9</v>
      </c>
      <c r="J12" s="23">
        <f t="shared" si="0"/>
        <v>8.6999999999999993</v>
      </c>
      <c r="K12" s="30">
        <f t="shared" si="1"/>
        <v>8.4199999999999982</v>
      </c>
      <c r="L12" s="42">
        <v>8.6999999999999993</v>
      </c>
      <c r="M12" s="34">
        <v>8.1999999999999993</v>
      </c>
      <c r="N12" s="43">
        <f t="shared" si="2"/>
        <v>8.5333333333333332</v>
      </c>
      <c r="O12" s="27">
        <f t="shared" si="3"/>
        <v>8.4955555555555549</v>
      </c>
      <c r="P12" s="38" t="str">
        <f t="shared" si="4"/>
        <v>ĐẠT</v>
      </c>
    </row>
    <row r="13" spans="1:16" ht="15.6" x14ac:dyDescent="0.25">
      <c r="A13" s="8">
        <v>10</v>
      </c>
      <c r="B13" s="5" t="s">
        <v>40</v>
      </c>
      <c r="C13" s="6" t="s">
        <v>26</v>
      </c>
      <c r="D13" s="6" t="s">
        <v>27</v>
      </c>
      <c r="E13" s="14" t="s">
        <v>11</v>
      </c>
      <c r="F13" s="22">
        <v>8</v>
      </c>
      <c r="G13" s="34">
        <v>0</v>
      </c>
      <c r="H13" s="23">
        <v>4.9000000000000004</v>
      </c>
      <c r="I13" s="23">
        <v>7</v>
      </c>
      <c r="J13" s="23">
        <f t="shared" si="0"/>
        <v>5.95</v>
      </c>
      <c r="K13" s="30">
        <f t="shared" si="1"/>
        <v>5.17</v>
      </c>
      <c r="L13" s="42">
        <v>6.8</v>
      </c>
      <c r="M13" s="34">
        <v>2</v>
      </c>
      <c r="N13" s="43">
        <f t="shared" si="2"/>
        <v>5.2</v>
      </c>
      <c r="O13" s="27">
        <f t="shared" si="3"/>
        <v>5.19</v>
      </c>
      <c r="P13" s="38" t="str">
        <f t="shared" si="4"/>
        <v>ĐẠT</v>
      </c>
    </row>
    <row r="14" spans="1:16" ht="15.6" x14ac:dyDescent="0.25">
      <c r="A14" s="8">
        <v>11</v>
      </c>
      <c r="B14" s="5" t="s">
        <v>42</v>
      </c>
      <c r="C14" s="6" t="s">
        <v>30</v>
      </c>
      <c r="D14" s="6" t="s">
        <v>31</v>
      </c>
      <c r="E14" s="14" t="s">
        <v>11</v>
      </c>
      <c r="F14" s="22">
        <v>9</v>
      </c>
      <c r="G14" s="34">
        <v>0</v>
      </c>
      <c r="H14" s="23">
        <v>5.4</v>
      </c>
      <c r="I14" s="23">
        <v>5</v>
      </c>
      <c r="J14" s="23">
        <f t="shared" si="0"/>
        <v>5.2</v>
      </c>
      <c r="K14" s="30">
        <f t="shared" si="1"/>
        <v>4.92</v>
      </c>
      <c r="L14" s="42">
        <v>5.3</v>
      </c>
      <c r="M14" s="34">
        <v>5.4</v>
      </c>
      <c r="N14" s="43">
        <f t="shared" si="2"/>
        <v>5.333333333333333</v>
      </c>
      <c r="O14" s="27">
        <f t="shared" si="3"/>
        <v>5.195555555555555</v>
      </c>
      <c r="P14" s="38" t="str">
        <f t="shared" si="4"/>
        <v>ĐẠT</v>
      </c>
    </row>
    <row r="15" spans="1:16" ht="15.6" x14ac:dyDescent="0.25">
      <c r="A15" s="8">
        <v>12</v>
      </c>
      <c r="B15" s="5" t="s">
        <v>43</v>
      </c>
      <c r="C15" s="6" t="s">
        <v>32</v>
      </c>
      <c r="D15" s="6" t="s">
        <v>33</v>
      </c>
      <c r="E15" s="14" t="s">
        <v>15</v>
      </c>
      <c r="F15" s="22">
        <v>10</v>
      </c>
      <c r="G15" s="23">
        <v>6</v>
      </c>
      <c r="H15" s="23">
        <v>8</v>
      </c>
      <c r="I15" s="23">
        <v>10</v>
      </c>
      <c r="J15" s="23">
        <f t="shared" si="0"/>
        <v>9</v>
      </c>
      <c r="K15" s="30">
        <f t="shared" si="1"/>
        <v>8.6</v>
      </c>
      <c r="L15" s="42">
        <v>8.6</v>
      </c>
      <c r="M15" s="34">
        <v>9.8000000000000007</v>
      </c>
      <c r="N15" s="43">
        <f t="shared" si="2"/>
        <v>9</v>
      </c>
      <c r="O15" s="27">
        <f t="shared" si="3"/>
        <v>8.8666666666666671</v>
      </c>
      <c r="P15" s="38" t="str">
        <f t="shared" si="4"/>
        <v>ĐẠT</v>
      </c>
    </row>
    <row r="16" spans="1:16" ht="15.6" x14ac:dyDescent="0.25">
      <c r="A16" s="8">
        <v>13</v>
      </c>
      <c r="B16" s="5" t="s">
        <v>44</v>
      </c>
      <c r="C16" s="6" t="s">
        <v>34</v>
      </c>
      <c r="D16" s="6" t="s">
        <v>35</v>
      </c>
      <c r="E16" s="14" t="s">
        <v>11</v>
      </c>
      <c r="F16" s="22">
        <v>9</v>
      </c>
      <c r="G16" s="23">
        <v>4</v>
      </c>
      <c r="H16" s="23">
        <v>5.2</v>
      </c>
      <c r="I16" s="23">
        <v>7</v>
      </c>
      <c r="J16" s="23">
        <f t="shared" si="0"/>
        <v>6.1</v>
      </c>
      <c r="K16" s="30">
        <f t="shared" si="1"/>
        <v>6.26</v>
      </c>
      <c r="L16" s="42">
        <v>6.5</v>
      </c>
      <c r="M16" s="34">
        <v>6</v>
      </c>
      <c r="N16" s="43">
        <f t="shared" si="2"/>
        <v>6.333333333333333</v>
      </c>
      <c r="O16" s="27">
        <f t="shared" si="3"/>
        <v>6.3088888888888883</v>
      </c>
      <c r="P16" s="38" t="str">
        <f t="shared" si="4"/>
        <v>ĐẠT</v>
      </c>
    </row>
    <row r="17" spans="1:16" ht="15.6" x14ac:dyDescent="0.25">
      <c r="A17" s="8">
        <v>14</v>
      </c>
      <c r="B17" s="5" t="s">
        <v>45</v>
      </c>
      <c r="C17" s="6" t="s">
        <v>36</v>
      </c>
      <c r="D17" s="6" t="s">
        <v>37</v>
      </c>
      <c r="E17" s="14" t="s">
        <v>22</v>
      </c>
      <c r="F17" s="22">
        <v>10</v>
      </c>
      <c r="G17" s="23">
        <v>6</v>
      </c>
      <c r="H17" s="23">
        <v>5.4</v>
      </c>
      <c r="I17" s="23">
        <v>8</v>
      </c>
      <c r="J17" s="23">
        <f t="shared" si="0"/>
        <v>6.7</v>
      </c>
      <c r="K17" s="30">
        <f t="shared" si="1"/>
        <v>7.2200000000000006</v>
      </c>
      <c r="L17" s="42">
        <v>6.7</v>
      </c>
      <c r="M17" s="34">
        <v>7.8</v>
      </c>
      <c r="N17" s="43">
        <f t="shared" si="2"/>
        <v>7.0666666666666664</v>
      </c>
      <c r="O17" s="27">
        <f t="shared" si="3"/>
        <v>7.1177777777777775</v>
      </c>
      <c r="P17" s="38" t="str">
        <f t="shared" si="4"/>
        <v>ĐẠT</v>
      </c>
    </row>
    <row r="18" spans="1:16" ht="15.6" x14ac:dyDescent="0.25">
      <c r="A18" s="8">
        <v>15</v>
      </c>
      <c r="B18" s="5" t="s">
        <v>46</v>
      </c>
      <c r="C18" s="6" t="s">
        <v>38</v>
      </c>
      <c r="D18" s="6" t="s">
        <v>39</v>
      </c>
      <c r="E18" s="14" t="s">
        <v>15</v>
      </c>
      <c r="F18" s="22">
        <v>10</v>
      </c>
      <c r="G18" s="23">
        <v>7</v>
      </c>
      <c r="H18" s="23">
        <v>5.7</v>
      </c>
      <c r="I18" s="23">
        <v>6</v>
      </c>
      <c r="J18" s="23">
        <f t="shared" si="0"/>
        <v>5.85</v>
      </c>
      <c r="K18" s="30">
        <f t="shared" si="1"/>
        <v>6.9099999999999993</v>
      </c>
      <c r="L18" s="42">
        <v>7.2</v>
      </c>
      <c r="M18" s="34">
        <v>6</v>
      </c>
      <c r="N18" s="43">
        <f t="shared" si="2"/>
        <v>6.8</v>
      </c>
      <c r="O18" s="27">
        <f t="shared" si="3"/>
        <v>6.836666666666666</v>
      </c>
      <c r="P18" s="38" t="str">
        <f t="shared" si="4"/>
        <v>ĐẠT</v>
      </c>
    </row>
    <row r="19" spans="1:16" ht="15.6" x14ac:dyDescent="0.25">
      <c r="A19" s="8">
        <v>16</v>
      </c>
      <c r="B19" s="5" t="s">
        <v>82</v>
      </c>
      <c r="C19" s="6" t="s">
        <v>47</v>
      </c>
      <c r="D19" s="6" t="s">
        <v>48</v>
      </c>
      <c r="E19" s="14" t="s">
        <v>22</v>
      </c>
      <c r="F19" s="22">
        <v>8</v>
      </c>
      <c r="G19" s="34">
        <v>0</v>
      </c>
      <c r="H19" s="23">
        <v>4.5999999999999996</v>
      </c>
      <c r="I19" s="23">
        <v>5</v>
      </c>
      <c r="J19" s="23">
        <f t="shared" si="0"/>
        <v>4.8</v>
      </c>
      <c r="K19" s="30">
        <f t="shared" si="1"/>
        <v>4.4799999999999995</v>
      </c>
      <c r="L19" s="42">
        <v>4</v>
      </c>
      <c r="M19" s="34">
        <v>3.2</v>
      </c>
      <c r="N19" s="43">
        <f t="shared" si="2"/>
        <v>3.7333333333333329</v>
      </c>
      <c r="O19" s="27">
        <f t="shared" si="3"/>
        <v>3.9822222222222217</v>
      </c>
      <c r="P19" s="38" t="str">
        <f t="shared" si="4"/>
        <v>RỚT</v>
      </c>
    </row>
    <row r="20" spans="1:16" ht="15.6" x14ac:dyDescent="0.25">
      <c r="A20" s="8">
        <v>17</v>
      </c>
      <c r="B20" s="5" t="s">
        <v>83</v>
      </c>
      <c r="C20" s="6" t="s">
        <v>49</v>
      </c>
      <c r="D20" s="6" t="s">
        <v>48</v>
      </c>
      <c r="E20" s="14" t="s">
        <v>22</v>
      </c>
      <c r="F20" s="22">
        <v>10</v>
      </c>
      <c r="G20" s="34">
        <v>0</v>
      </c>
      <c r="H20" s="23">
        <v>5.2</v>
      </c>
      <c r="I20" s="23">
        <v>8</v>
      </c>
      <c r="J20" s="23">
        <f t="shared" si="0"/>
        <v>6.6</v>
      </c>
      <c r="K20" s="30">
        <f t="shared" si="1"/>
        <v>5.9599999999999991</v>
      </c>
      <c r="L20" s="42">
        <v>6.2</v>
      </c>
      <c r="M20" s="34">
        <v>3.8</v>
      </c>
      <c r="N20" s="43">
        <f t="shared" si="2"/>
        <v>5.3999999999999995</v>
      </c>
      <c r="O20" s="27">
        <f t="shared" si="3"/>
        <v>5.586666666666666</v>
      </c>
      <c r="P20" s="38" t="str">
        <f t="shared" si="4"/>
        <v>ĐẠT</v>
      </c>
    </row>
    <row r="21" spans="1:16" ht="15.6" x14ac:dyDescent="0.25">
      <c r="A21" s="8">
        <v>18</v>
      </c>
      <c r="B21" s="5" t="s">
        <v>84</v>
      </c>
      <c r="C21" s="6" t="s">
        <v>50</v>
      </c>
      <c r="D21" s="6" t="s">
        <v>51</v>
      </c>
      <c r="E21" s="14" t="s">
        <v>11</v>
      </c>
      <c r="F21" s="22">
        <v>10</v>
      </c>
      <c r="G21" s="23">
        <v>6</v>
      </c>
      <c r="H21" s="23">
        <v>7.4</v>
      </c>
      <c r="I21" s="23">
        <v>5</v>
      </c>
      <c r="J21" s="23">
        <f t="shared" si="0"/>
        <v>6.2</v>
      </c>
      <c r="K21" s="30">
        <f t="shared" si="1"/>
        <v>6.92</v>
      </c>
      <c r="L21" s="42">
        <v>9.6</v>
      </c>
      <c r="M21" s="34">
        <v>8.1999999999999993</v>
      </c>
      <c r="N21" s="43">
        <f t="shared" si="2"/>
        <v>9.1333333333333329</v>
      </c>
      <c r="O21" s="27">
        <f t="shared" si="3"/>
        <v>8.3955555555555552</v>
      </c>
      <c r="P21" s="38" t="str">
        <f t="shared" si="4"/>
        <v>ĐẠT</v>
      </c>
    </row>
    <row r="22" spans="1:16" ht="15.6" x14ac:dyDescent="0.25">
      <c r="A22" s="8">
        <v>19</v>
      </c>
      <c r="B22" s="5" t="s">
        <v>85</v>
      </c>
      <c r="C22" s="6" t="s">
        <v>52</v>
      </c>
      <c r="D22" s="6" t="s">
        <v>53</v>
      </c>
      <c r="E22" s="14" t="s">
        <v>22</v>
      </c>
      <c r="F22" s="22">
        <v>9</v>
      </c>
      <c r="G22" s="34">
        <v>0</v>
      </c>
      <c r="H22" s="23">
        <v>5.2</v>
      </c>
      <c r="I22" s="23">
        <v>6</v>
      </c>
      <c r="J22" s="23">
        <f t="shared" si="0"/>
        <v>5.6</v>
      </c>
      <c r="K22" s="30">
        <f t="shared" si="1"/>
        <v>5.1599999999999993</v>
      </c>
      <c r="L22" s="42">
        <v>3.8</v>
      </c>
      <c r="M22" s="34">
        <v>4.2</v>
      </c>
      <c r="N22" s="43">
        <f t="shared" si="2"/>
        <v>3.9333333333333336</v>
      </c>
      <c r="O22" s="27">
        <f t="shared" si="3"/>
        <v>4.3422222222222224</v>
      </c>
      <c r="P22" s="38" t="str">
        <f t="shared" si="4"/>
        <v>RỚT</v>
      </c>
    </row>
    <row r="23" spans="1:16" ht="15.6" x14ac:dyDescent="0.25">
      <c r="A23" s="8">
        <v>20</v>
      </c>
      <c r="B23" s="5" t="s">
        <v>86</v>
      </c>
      <c r="C23" s="6" t="s">
        <v>54</v>
      </c>
      <c r="D23" s="6" t="s">
        <v>55</v>
      </c>
      <c r="E23" s="14" t="s">
        <v>15</v>
      </c>
      <c r="F23" s="22">
        <v>10</v>
      </c>
      <c r="G23" s="23">
        <v>7</v>
      </c>
      <c r="H23" s="23">
        <v>4.8</v>
      </c>
      <c r="I23" s="23">
        <v>6</v>
      </c>
      <c r="J23" s="23">
        <f t="shared" si="0"/>
        <v>5.4</v>
      </c>
      <c r="K23" s="30">
        <f t="shared" si="1"/>
        <v>6.6400000000000006</v>
      </c>
      <c r="L23" s="42">
        <v>3.5</v>
      </c>
      <c r="M23" s="34">
        <v>8.1999999999999993</v>
      </c>
      <c r="N23" s="43">
        <f t="shared" si="2"/>
        <v>5.0666666666666664</v>
      </c>
      <c r="O23" s="27">
        <f t="shared" si="3"/>
        <v>5.5911111111111111</v>
      </c>
      <c r="P23" s="38" t="str">
        <f t="shared" si="4"/>
        <v>ĐẠT</v>
      </c>
    </row>
    <row r="24" spans="1:16" ht="15.6" x14ac:dyDescent="0.25">
      <c r="A24" s="8">
        <v>21</v>
      </c>
      <c r="B24" s="5" t="s">
        <v>87</v>
      </c>
      <c r="C24" s="6" t="s">
        <v>56</v>
      </c>
      <c r="D24" s="6" t="s">
        <v>57</v>
      </c>
      <c r="E24" s="14" t="s">
        <v>22</v>
      </c>
      <c r="F24" s="22">
        <v>10</v>
      </c>
      <c r="G24" s="34">
        <v>0</v>
      </c>
      <c r="H24" s="23">
        <v>5</v>
      </c>
      <c r="I24" s="23">
        <v>7</v>
      </c>
      <c r="J24" s="23">
        <f t="shared" si="0"/>
        <v>6</v>
      </c>
      <c r="K24" s="30">
        <f t="shared" si="1"/>
        <v>5.6</v>
      </c>
      <c r="L24" s="42">
        <v>4</v>
      </c>
      <c r="M24" s="34">
        <v>4.4000000000000004</v>
      </c>
      <c r="N24" s="43">
        <f t="shared" si="2"/>
        <v>4.1333333333333337</v>
      </c>
      <c r="O24" s="27">
        <f t="shared" si="3"/>
        <v>4.6222222222222227</v>
      </c>
      <c r="P24" s="38" t="str">
        <f t="shared" si="4"/>
        <v>RỚT</v>
      </c>
    </row>
    <row r="25" spans="1:16" ht="15.6" x14ac:dyDescent="0.25">
      <c r="A25" s="8">
        <v>24</v>
      </c>
      <c r="B25" s="5" t="s">
        <v>88</v>
      </c>
      <c r="C25" s="6" t="s">
        <v>58</v>
      </c>
      <c r="D25" s="6" t="s">
        <v>59</v>
      </c>
      <c r="E25" s="14" t="s">
        <v>22</v>
      </c>
      <c r="F25" s="22">
        <v>10</v>
      </c>
      <c r="G25" s="23">
        <v>6</v>
      </c>
      <c r="H25" s="32">
        <v>4</v>
      </c>
      <c r="I25" s="23">
        <v>5</v>
      </c>
      <c r="J25" s="23">
        <f t="shared" si="0"/>
        <v>4.5</v>
      </c>
      <c r="K25" s="30">
        <f t="shared" si="1"/>
        <v>5.9</v>
      </c>
      <c r="L25" s="42">
        <v>3.4</v>
      </c>
      <c r="M25" s="34">
        <v>4.8</v>
      </c>
      <c r="N25" s="43">
        <f t="shared" si="2"/>
        <v>3.8666666666666667</v>
      </c>
      <c r="O25" s="27">
        <f t="shared" si="3"/>
        <v>4.5444444444444443</v>
      </c>
      <c r="P25" s="38" t="str">
        <f t="shared" si="4"/>
        <v>RỚT</v>
      </c>
    </row>
    <row r="26" spans="1:16" ht="15.6" x14ac:dyDescent="0.25">
      <c r="A26" s="8">
        <v>25</v>
      </c>
      <c r="B26" s="5" t="s">
        <v>89</v>
      </c>
      <c r="C26" s="6" t="s">
        <v>60</v>
      </c>
      <c r="D26" s="6" t="s">
        <v>61</v>
      </c>
      <c r="E26" s="14" t="s">
        <v>15</v>
      </c>
      <c r="F26" s="22">
        <v>10</v>
      </c>
      <c r="G26" s="23">
        <v>6</v>
      </c>
      <c r="H26" s="23">
        <v>5.3</v>
      </c>
      <c r="I26" s="23">
        <v>6</v>
      </c>
      <c r="J26" s="23">
        <f t="shared" si="0"/>
        <v>5.65</v>
      </c>
      <c r="K26" s="30">
        <f t="shared" si="1"/>
        <v>6.5900000000000007</v>
      </c>
      <c r="L26" s="42">
        <v>5.4</v>
      </c>
      <c r="M26" s="34">
        <v>4.4000000000000004</v>
      </c>
      <c r="N26" s="43">
        <f t="shared" si="2"/>
        <v>5.0666666666666673</v>
      </c>
      <c r="O26" s="27">
        <f t="shared" si="3"/>
        <v>5.5744444444444454</v>
      </c>
      <c r="P26" s="38" t="str">
        <f t="shared" si="4"/>
        <v>ĐẠT</v>
      </c>
    </row>
    <row r="27" spans="1:16" ht="15.6" x14ac:dyDescent="0.25">
      <c r="A27" s="8">
        <v>26</v>
      </c>
      <c r="B27" s="5" t="s">
        <v>90</v>
      </c>
      <c r="C27" s="6" t="s">
        <v>62</v>
      </c>
      <c r="D27" s="6" t="s">
        <v>63</v>
      </c>
      <c r="E27" s="14" t="s">
        <v>22</v>
      </c>
      <c r="F27" s="22">
        <v>9</v>
      </c>
      <c r="G27" s="34">
        <v>0</v>
      </c>
      <c r="H27" s="23">
        <v>6.2</v>
      </c>
      <c r="I27" s="23">
        <v>7</v>
      </c>
      <c r="J27" s="23">
        <f t="shared" si="0"/>
        <v>6.6</v>
      </c>
      <c r="K27" s="30">
        <f t="shared" si="1"/>
        <v>5.76</v>
      </c>
      <c r="L27" s="42">
        <v>6</v>
      </c>
      <c r="M27" s="34">
        <v>5</v>
      </c>
      <c r="N27" s="43">
        <f t="shared" si="2"/>
        <v>5.666666666666667</v>
      </c>
      <c r="O27" s="27">
        <f t="shared" si="3"/>
        <v>5.6977777777777776</v>
      </c>
      <c r="P27" s="38" t="str">
        <f t="shared" si="4"/>
        <v>ĐẠT</v>
      </c>
    </row>
    <row r="28" spans="1:16" ht="16.2" thickBot="1" x14ac:dyDescent="0.3">
      <c r="A28" s="49">
        <v>28</v>
      </c>
      <c r="B28" s="50" t="s">
        <v>102</v>
      </c>
      <c r="C28" s="51" t="s">
        <v>64</v>
      </c>
      <c r="D28" s="51" t="s">
        <v>65</v>
      </c>
      <c r="E28" s="52" t="s">
        <v>22</v>
      </c>
      <c r="F28" s="53">
        <v>9</v>
      </c>
      <c r="G28" s="54">
        <v>0</v>
      </c>
      <c r="H28" s="55">
        <v>4.9000000000000004</v>
      </c>
      <c r="I28" s="55">
        <v>8</v>
      </c>
      <c r="J28" s="55">
        <f t="shared" si="0"/>
        <v>6.45</v>
      </c>
      <c r="K28" s="56">
        <f t="shared" si="1"/>
        <v>5.67</v>
      </c>
      <c r="L28" s="57">
        <v>4.5</v>
      </c>
      <c r="M28" s="54">
        <v>4.5999999999999996</v>
      </c>
      <c r="N28" s="58">
        <f t="shared" si="2"/>
        <v>4.5333333333333332</v>
      </c>
      <c r="O28" s="59">
        <f t="shared" si="3"/>
        <v>4.9122222222222218</v>
      </c>
      <c r="P28" s="60" t="str">
        <f t="shared" si="4"/>
        <v>RỚT</v>
      </c>
    </row>
    <row r="29" spans="1:16" ht="15.6" x14ac:dyDescent="0.25">
      <c r="A29" s="7">
        <v>29</v>
      </c>
      <c r="B29" s="11" t="s">
        <v>108</v>
      </c>
      <c r="C29" s="12" t="s">
        <v>106</v>
      </c>
      <c r="D29" s="12" t="s">
        <v>66</v>
      </c>
      <c r="E29" s="13" t="s">
        <v>94</v>
      </c>
      <c r="F29" s="20">
        <v>10</v>
      </c>
      <c r="G29" s="21">
        <v>9</v>
      </c>
      <c r="H29" s="21">
        <v>7.13</v>
      </c>
      <c r="I29" s="21">
        <v>9</v>
      </c>
      <c r="J29" s="21">
        <f t="shared" si="0"/>
        <v>8.0649999999999995</v>
      </c>
      <c r="K29" s="29">
        <f t="shared" si="1"/>
        <v>8.6389999999999993</v>
      </c>
      <c r="L29" s="40">
        <v>8.6</v>
      </c>
      <c r="M29" s="33">
        <v>9</v>
      </c>
      <c r="N29" s="41">
        <f t="shared" si="2"/>
        <v>8.7333333333333325</v>
      </c>
      <c r="O29" s="26">
        <f t="shared" si="3"/>
        <v>8.7018888888888881</v>
      </c>
      <c r="P29" s="37" t="str">
        <f t="shared" si="4"/>
        <v>ĐẠT</v>
      </c>
    </row>
    <row r="30" spans="1:16" ht="15.6" x14ac:dyDescent="0.25">
      <c r="A30" s="8">
        <v>30</v>
      </c>
      <c r="B30" s="5" t="s">
        <v>107</v>
      </c>
      <c r="C30" s="6" t="s">
        <v>105</v>
      </c>
      <c r="D30" s="6" t="s">
        <v>67</v>
      </c>
      <c r="E30" s="14" t="s">
        <v>94</v>
      </c>
      <c r="F30" s="22">
        <v>10</v>
      </c>
      <c r="G30" s="23">
        <v>9</v>
      </c>
      <c r="H30" s="23">
        <v>4.4000000000000004</v>
      </c>
      <c r="I30" s="23">
        <v>9</v>
      </c>
      <c r="J30" s="23">
        <f t="shared" si="0"/>
        <v>6.7</v>
      </c>
      <c r="K30" s="30">
        <f t="shared" si="1"/>
        <v>7.82</v>
      </c>
      <c r="L30" s="42">
        <v>9.5</v>
      </c>
      <c r="M30" s="34">
        <v>9.4</v>
      </c>
      <c r="N30" s="43">
        <f t="shared" si="2"/>
        <v>9.4666666666666668</v>
      </c>
      <c r="O30" s="27">
        <f t="shared" si="3"/>
        <v>8.9177777777777774</v>
      </c>
      <c r="P30" s="38" t="str">
        <f t="shared" si="4"/>
        <v>ĐẠT</v>
      </c>
    </row>
    <row r="31" spans="1:16" ht="15.6" x14ac:dyDescent="0.25">
      <c r="A31" s="61">
        <v>32</v>
      </c>
      <c r="B31" s="62" t="s">
        <v>92</v>
      </c>
      <c r="C31" s="63" t="s">
        <v>68</v>
      </c>
      <c r="D31" s="63" t="s">
        <v>69</v>
      </c>
      <c r="E31" s="64" t="s">
        <v>95</v>
      </c>
      <c r="F31" s="65">
        <v>10</v>
      </c>
      <c r="G31" s="66">
        <v>7</v>
      </c>
      <c r="H31" s="66">
        <v>7</v>
      </c>
      <c r="I31" s="66">
        <v>9</v>
      </c>
      <c r="J31" s="66">
        <f t="shared" si="0"/>
        <v>8</v>
      </c>
      <c r="K31" s="67">
        <f t="shared" si="1"/>
        <v>8.1999999999999993</v>
      </c>
      <c r="L31" s="68">
        <v>9.5</v>
      </c>
      <c r="M31" s="69">
        <v>8.6</v>
      </c>
      <c r="N31" s="70">
        <f t="shared" si="2"/>
        <v>9.2000000000000011</v>
      </c>
      <c r="O31" s="71">
        <f t="shared" si="3"/>
        <v>8.8666666666666671</v>
      </c>
      <c r="P31" s="72" t="str">
        <f t="shared" si="4"/>
        <v>ĐẠT</v>
      </c>
    </row>
    <row r="32" spans="1:16" ht="15.6" x14ac:dyDescent="0.25">
      <c r="A32" s="8">
        <v>33</v>
      </c>
      <c r="B32" s="5" t="s">
        <v>41</v>
      </c>
      <c r="C32" s="6" t="s">
        <v>28</v>
      </c>
      <c r="D32" s="6" t="s">
        <v>29</v>
      </c>
      <c r="E32" s="14" t="s">
        <v>96</v>
      </c>
      <c r="F32" s="22">
        <v>10</v>
      </c>
      <c r="G32" s="23">
        <v>8</v>
      </c>
      <c r="H32" s="23">
        <v>6</v>
      </c>
      <c r="I32" s="23">
        <v>7</v>
      </c>
      <c r="J32" s="23">
        <f t="shared" si="0"/>
        <v>6.5</v>
      </c>
      <c r="K32" s="30">
        <f t="shared" si="1"/>
        <v>7.5</v>
      </c>
      <c r="L32" s="42">
        <v>5.9</v>
      </c>
      <c r="M32" s="34">
        <v>6.4</v>
      </c>
      <c r="N32" s="43">
        <f t="shared" si="2"/>
        <v>6.0666666666666673</v>
      </c>
      <c r="O32" s="27">
        <f t="shared" si="3"/>
        <v>6.5444444444444443</v>
      </c>
      <c r="P32" s="38" t="str">
        <f t="shared" si="4"/>
        <v>ĐẠT</v>
      </c>
    </row>
    <row r="33" spans="1:16" ht="15.6" x14ac:dyDescent="0.25">
      <c r="A33" s="8">
        <v>34</v>
      </c>
      <c r="B33" s="5" t="s">
        <v>93</v>
      </c>
      <c r="C33" s="6" t="s">
        <v>70</v>
      </c>
      <c r="D33" s="6" t="s">
        <v>71</v>
      </c>
      <c r="E33" s="14" t="s">
        <v>95</v>
      </c>
      <c r="F33" s="22">
        <v>10</v>
      </c>
      <c r="G33" s="23">
        <v>7</v>
      </c>
      <c r="H33" s="23">
        <v>6.3</v>
      </c>
      <c r="I33" s="23">
        <v>7</v>
      </c>
      <c r="J33" s="23">
        <f t="shared" si="0"/>
        <v>6.65</v>
      </c>
      <c r="K33" s="30">
        <f t="shared" si="1"/>
        <v>7.3900000000000006</v>
      </c>
      <c r="L33" s="42">
        <v>6.6</v>
      </c>
      <c r="M33" s="34">
        <v>5</v>
      </c>
      <c r="N33" s="43">
        <f t="shared" si="2"/>
        <v>6.0666666666666664</v>
      </c>
      <c r="O33" s="27">
        <f t="shared" si="3"/>
        <v>6.5077777777777781</v>
      </c>
      <c r="P33" s="38" t="str">
        <f t="shared" si="4"/>
        <v>ĐẠT</v>
      </c>
    </row>
    <row r="34" spans="1:16" ht="15.6" x14ac:dyDescent="0.25">
      <c r="A34" s="8">
        <v>35</v>
      </c>
      <c r="B34" s="5" t="s">
        <v>91</v>
      </c>
      <c r="C34" s="6" t="s">
        <v>72</v>
      </c>
      <c r="D34" s="6" t="s">
        <v>53</v>
      </c>
      <c r="E34" s="14" t="s">
        <v>95</v>
      </c>
      <c r="F34" s="22">
        <v>9</v>
      </c>
      <c r="G34" s="23">
        <v>8</v>
      </c>
      <c r="H34" s="23">
        <v>6.5</v>
      </c>
      <c r="I34" s="23">
        <v>6</v>
      </c>
      <c r="J34" s="23">
        <f t="shared" si="0"/>
        <v>6.25</v>
      </c>
      <c r="K34" s="30">
        <f t="shared" si="1"/>
        <v>7.15</v>
      </c>
      <c r="L34" s="42">
        <v>6.7</v>
      </c>
      <c r="M34" s="34">
        <v>5.6</v>
      </c>
      <c r="N34" s="43">
        <f t="shared" si="2"/>
        <v>6.333333333333333</v>
      </c>
      <c r="O34" s="27">
        <f t="shared" si="3"/>
        <v>6.6055555555555552</v>
      </c>
      <c r="P34" s="38" t="str">
        <f t="shared" si="4"/>
        <v>ĐẠT</v>
      </c>
    </row>
    <row r="35" spans="1:16" ht="15.6" x14ac:dyDescent="0.25">
      <c r="A35" s="8">
        <v>36</v>
      </c>
      <c r="B35" s="5" t="s">
        <v>104</v>
      </c>
      <c r="C35" s="6" t="s">
        <v>73</v>
      </c>
      <c r="D35" s="6" t="s">
        <v>74</v>
      </c>
      <c r="E35" s="14" t="s">
        <v>95</v>
      </c>
      <c r="F35" s="22">
        <v>10</v>
      </c>
      <c r="G35" s="23">
        <v>7</v>
      </c>
      <c r="H35" s="23">
        <v>7</v>
      </c>
      <c r="I35" s="23">
        <v>9</v>
      </c>
      <c r="J35" s="23">
        <f t="shared" si="0"/>
        <v>8</v>
      </c>
      <c r="K35" s="30">
        <f t="shared" si="1"/>
        <v>8.1999999999999993</v>
      </c>
      <c r="L35" s="42">
        <v>7.9</v>
      </c>
      <c r="M35" s="34">
        <v>8.1999999999999993</v>
      </c>
      <c r="N35" s="43">
        <f t="shared" si="2"/>
        <v>8</v>
      </c>
      <c r="O35" s="27">
        <f t="shared" si="3"/>
        <v>8.0666666666666664</v>
      </c>
      <c r="P35" s="38" t="str">
        <f t="shared" si="4"/>
        <v>ĐẠT</v>
      </c>
    </row>
    <row r="36" spans="1:16" ht="16.2" thickBot="1" x14ac:dyDescent="0.3">
      <c r="A36" s="9">
        <v>37</v>
      </c>
      <c r="B36" s="15" t="s">
        <v>103</v>
      </c>
      <c r="C36" s="16" t="s">
        <v>76</v>
      </c>
      <c r="D36" s="16" t="s">
        <v>75</v>
      </c>
      <c r="E36" s="17" t="s">
        <v>95</v>
      </c>
      <c r="F36" s="24">
        <v>10</v>
      </c>
      <c r="G36" s="25">
        <v>7</v>
      </c>
      <c r="H36" s="25">
        <v>7.4</v>
      </c>
      <c r="I36" s="25">
        <v>7</v>
      </c>
      <c r="J36" s="25">
        <f t="shared" si="0"/>
        <v>7.2</v>
      </c>
      <c r="K36" s="31">
        <f t="shared" si="1"/>
        <v>7.7200000000000006</v>
      </c>
      <c r="L36" s="44">
        <v>6.7</v>
      </c>
      <c r="M36" s="35">
        <v>4.8</v>
      </c>
      <c r="N36" s="45">
        <f t="shared" si="2"/>
        <v>6.0666666666666664</v>
      </c>
      <c r="O36" s="28">
        <f t="shared" si="3"/>
        <v>6.6177777777777775</v>
      </c>
      <c r="P36" s="39" t="str">
        <f t="shared" si="4"/>
        <v>ĐẠT</v>
      </c>
    </row>
    <row r="37" spans="1:16" x14ac:dyDescent="0.25">
      <c r="A37" s="2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x14ac:dyDescent="0.25">
      <c r="A38" s="2"/>
      <c r="B38" s="4"/>
      <c r="C38" s="2"/>
      <c r="D38" s="2"/>
      <c r="E38" s="36" t="s">
        <v>115</v>
      </c>
      <c r="F38" s="36" t="s">
        <v>114</v>
      </c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ht="16.8" x14ac:dyDescent="0.25">
      <c r="A39" s="2"/>
      <c r="B39" s="4"/>
      <c r="C39" s="48" t="s">
        <v>111</v>
      </c>
      <c r="D39" s="2" t="s">
        <v>109</v>
      </c>
      <c r="E39" s="46">
        <f>COUNTIF(P9:P36,"RỚT")</f>
        <v>6</v>
      </c>
      <c r="F39" s="47">
        <f>(E39/37)*100</f>
        <v>16.216216216216218</v>
      </c>
      <c r="G39" s="2"/>
      <c r="H39" s="2"/>
      <c r="I39" s="2"/>
      <c r="J39" s="2"/>
      <c r="K39" s="91" t="s">
        <v>81</v>
      </c>
      <c r="L39" s="91"/>
      <c r="M39" s="91"/>
      <c r="N39" s="91"/>
      <c r="O39" s="91"/>
      <c r="P39" s="91"/>
    </row>
    <row r="40" spans="1:16" x14ac:dyDescent="0.25">
      <c r="A40" s="2"/>
      <c r="B40" s="4"/>
      <c r="C40" s="2"/>
      <c r="D40" s="2" t="s">
        <v>110</v>
      </c>
      <c r="E40" s="46">
        <f>COUNTIF(P9:P36,"ĐẠT")</f>
        <v>22</v>
      </c>
      <c r="F40" s="47">
        <f>(E40/37)*100</f>
        <v>59.45945945945946</v>
      </c>
      <c r="G40" s="2"/>
      <c r="H40" s="2"/>
      <c r="I40" s="2"/>
      <c r="J40" s="2"/>
      <c r="K40" s="87" t="s">
        <v>80</v>
      </c>
      <c r="L40" s="87"/>
      <c r="M40" s="87"/>
      <c r="N40" s="87"/>
      <c r="O40" s="87"/>
      <c r="P40" s="87"/>
    </row>
    <row r="41" spans="1:16" x14ac:dyDescent="0.25">
      <c r="A41" s="2"/>
      <c r="B41" s="4"/>
      <c r="C41" s="2"/>
      <c r="D41" s="2"/>
      <c r="E41" s="46"/>
      <c r="F41" s="47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x14ac:dyDescent="0.25">
      <c r="A42" s="2"/>
      <c r="B42" s="4"/>
      <c r="C42" s="2"/>
      <c r="D42" s="2" t="s">
        <v>116</v>
      </c>
      <c r="E42" s="46">
        <f>SUM(E39:E41)</f>
        <v>28</v>
      </c>
      <c r="F42" s="47">
        <f>SUM(F39:F41)</f>
        <v>75.675675675675677</v>
      </c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x14ac:dyDescent="0.25">
      <c r="A43" s="2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x14ac:dyDescent="0.25">
      <c r="A44" s="2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x14ac:dyDescent="0.25">
      <c r="A45" s="2"/>
      <c r="B45" s="4"/>
      <c r="C45" s="2"/>
      <c r="D45" s="2"/>
      <c r="E45" s="2"/>
      <c r="F45" s="2"/>
      <c r="G45" s="2"/>
      <c r="H45" s="2"/>
      <c r="I45" s="2"/>
      <c r="J45" s="2"/>
      <c r="K45" s="87"/>
      <c r="L45" s="87"/>
      <c r="M45" s="87"/>
      <c r="N45" s="87"/>
      <c r="O45" s="87"/>
      <c r="P45" s="87"/>
    </row>
    <row r="46" spans="1:16" x14ac:dyDescent="0.25">
      <c r="A46" s="2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x14ac:dyDescent="0.25">
      <c r="A47" s="2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x14ac:dyDescent="0.25">
      <c r="A48" s="2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x14ac:dyDescent="0.25">
      <c r="A49" s="2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x14ac:dyDescent="0.25">
      <c r="A50" s="2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</sheetData>
  <autoFilter ref="A7:P36">
    <filterColumn colId="2" showButton="0"/>
    <filterColumn colId="5" showButton="0"/>
    <filterColumn colId="6" showButton="0"/>
    <filterColumn colId="7" showButton="0"/>
    <filterColumn colId="8" showButton="0"/>
    <filterColumn colId="9" showButton="0"/>
    <filterColumn colId="11" showButton="0"/>
    <filterColumn colId="12" showButton="0"/>
  </autoFilter>
  <mergeCells count="20">
    <mergeCell ref="K40:P40"/>
    <mergeCell ref="K45:P45"/>
    <mergeCell ref="L7:N7"/>
    <mergeCell ref="L4:P4"/>
    <mergeCell ref="L5:P5"/>
    <mergeCell ref="K39:P39"/>
    <mergeCell ref="A1:F1"/>
    <mergeCell ref="A2:P2"/>
    <mergeCell ref="G1:P1"/>
    <mergeCell ref="A7:A8"/>
    <mergeCell ref="B7:B8"/>
    <mergeCell ref="C7:D8"/>
    <mergeCell ref="A4:F4"/>
    <mergeCell ref="A5:C5"/>
    <mergeCell ref="D5:F5"/>
    <mergeCell ref="H4:I4"/>
    <mergeCell ref="E7:E8"/>
    <mergeCell ref="O7:O8"/>
    <mergeCell ref="P7:P8"/>
    <mergeCell ref="F7:K7"/>
  </mergeCells>
  <pageMargins left="0.25" right="0.25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DAT </vt:lpstr>
      <vt:lpstr>'DS DAT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khanhvd</dc:creator>
  <cp:lastModifiedBy>cotrang</cp:lastModifiedBy>
  <cp:lastPrinted>2019-02-26T00:13:56Z</cp:lastPrinted>
  <dcterms:created xsi:type="dcterms:W3CDTF">2019-01-25T07:08:18Z</dcterms:created>
  <dcterms:modified xsi:type="dcterms:W3CDTF">2019-02-27T01:26:59Z</dcterms:modified>
</cp:coreProperties>
</file>